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ＲＣ　単純小梁撓み（ＳＩ単位）" sheetId="1" r:id="rId1"/>
  </sheets>
  <definedNames>
    <definedName name="_xlnm.Print_Area" localSheetId="0">'ＲＣ　単純小梁撓み（ＳＩ単位）'!$A$1:$J$52</definedName>
  </definedNames>
  <calcPr fullCalcOnLoad="1"/>
</workbook>
</file>

<file path=xl/sharedStrings.xml><?xml version="1.0" encoding="utf-8"?>
<sst xmlns="http://schemas.openxmlformats.org/spreadsheetml/2006/main" count="82" uniqueCount="67">
  <si>
    <t>日型小梁付き床スラブのたわみの検討</t>
  </si>
  <si>
    <t>本計算は日型単純梁のたわみ検討計算とする</t>
  </si>
  <si>
    <t>小梁及び大梁の有効幅の計算は別紙にて行う事とする</t>
  </si>
  <si>
    <t>小梁及び大梁の断面２次モーメント係数の計算は別紙にて行う事とする</t>
  </si>
  <si>
    <t>等分布荷重及び直交梁荷重等は別紙にて計算する</t>
  </si>
  <si>
    <t>下記の計算方法は日本建築学会発行「鉄筋コンクリート構造計算基準・同解説」に準拠する</t>
  </si>
  <si>
    <t xml:space="preserve"> b</t>
  </si>
  <si>
    <t>Ly</t>
  </si>
  <si>
    <t>Lx</t>
  </si>
  <si>
    <t>印しの欄は直接入力する</t>
  </si>
  <si>
    <t>小梁符号</t>
  </si>
  <si>
    <t>b2</t>
  </si>
  <si>
    <t>小梁の間隔</t>
  </si>
  <si>
    <t>mm</t>
  </si>
  <si>
    <t>小梁のスパン</t>
  </si>
  <si>
    <t>L</t>
  </si>
  <si>
    <t>対角長さ</t>
  </si>
  <si>
    <t>Fc</t>
  </si>
  <si>
    <t>コンクリート強度</t>
  </si>
  <si>
    <t>r</t>
  </si>
  <si>
    <t>コンクリート重量</t>
  </si>
  <si>
    <t>E</t>
  </si>
  <si>
    <t>ヤング係数</t>
  </si>
  <si>
    <t>B</t>
  </si>
  <si>
    <t>梁幅</t>
  </si>
  <si>
    <t>D</t>
  </si>
  <si>
    <t>梁成</t>
  </si>
  <si>
    <t>t</t>
  </si>
  <si>
    <t>スラブ厚</t>
  </si>
  <si>
    <t>Wb</t>
  </si>
  <si>
    <t>等分布荷重（ｍ当たりの荷重）</t>
  </si>
  <si>
    <t>KN/m</t>
  </si>
  <si>
    <t>P</t>
  </si>
  <si>
    <t>直交梁荷重</t>
  </si>
  <si>
    <t>KN</t>
  </si>
  <si>
    <t>φ1</t>
  </si>
  <si>
    <t>小梁断面２次モーメント係数</t>
  </si>
  <si>
    <t>Ib</t>
  </si>
  <si>
    <t>小梁断面２次モーメント</t>
  </si>
  <si>
    <t>φ2</t>
  </si>
  <si>
    <t>直交梁断面２次モーメント係数</t>
  </si>
  <si>
    <t>Ig</t>
  </si>
  <si>
    <t>直交梁断面２次モーメント</t>
  </si>
  <si>
    <t>φ2Ig</t>
  </si>
  <si>
    <t>δ0</t>
  </si>
  <si>
    <t>小梁のたわみ</t>
  </si>
  <si>
    <t>直交梁の状態1:一般 2:片側耐震壁付　3:耐震壁付</t>
  </si>
  <si>
    <t>δg</t>
  </si>
  <si>
    <t>直交梁のたわみ</t>
  </si>
  <si>
    <t>δb0</t>
  </si>
  <si>
    <t>δ0+δg</t>
  </si>
  <si>
    <t>λ0</t>
  </si>
  <si>
    <t>λ0=Ly/6</t>
  </si>
  <si>
    <t>　　1:外スパン　２：単スパンを表す</t>
  </si>
  <si>
    <t>δb</t>
  </si>
  <si>
    <t>単スパン、内スパンのたわみ</t>
  </si>
  <si>
    <t>δL</t>
  </si>
  <si>
    <t>たわみの制限値</t>
  </si>
  <si>
    <t>たわみの判定 δb≦2.5mm</t>
  </si>
  <si>
    <t>たわみの判定 δL≦20mm</t>
  </si>
  <si>
    <t>δL≦L/400(mm)</t>
  </si>
  <si>
    <t xml:space="preserve"> L(対角長さ）</t>
  </si>
  <si>
    <t>RC</t>
  </si>
  <si>
    <r>
      <t>N/m</t>
    </r>
    <r>
      <rPr>
        <sz val="10"/>
        <rFont val="ＭＳ Ｐゴシック"/>
        <family val="3"/>
      </rPr>
      <t>m</t>
    </r>
    <r>
      <rPr>
        <vertAlign val="superscript"/>
        <sz val="10"/>
        <rFont val="ＭＳ Ｐゴシック"/>
        <family val="3"/>
      </rPr>
      <t>2</t>
    </r>
  </si>
  <si>
    <r>
      <t>KN/m</t>
    </r>
    <r>
      <rPr>
        <vertAlign val="superscript"/>
        <sz val="10"/>
        <rFont val="ＭＳ Ｐゴシック"/>
        <family val="3"/>
      </rPr>
      <t>3</t>
    </r>
  </si>
  <si>
    <r>
      <t>N/m</t>
    </r>
    <r>
      <rPr>
        <sz val="10"/>
        <rFont val="ＭＳ Ｐゴシック"/>
        <family val="3"/>
      </rPr>
      <t>m</t>
    </r>
    <r>
      <rPr>
        <vertAlign val="superscript"/>
        <sz val="10"/>
        <rFont val="ＭＳ Ｐゴシック"/>
        <family val="3"/>
      </rPr>
      <t>2</t>
    </r>
  </si>
  <si>
    <r>
      <t>mm</t>
    </r>
    <r>
      <rPr>
        <vertAlign val="superscript"/>
        <sz val="10"/>
        <rFont val="ＭＳ Ｐゴシック"/>
        <family val="3"/>
      </rPr>
      <t>4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</si>
</sst>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E+00"/>
    <numFmt numFmtId="179" formatCode="0.0E+00"/>
  </numFmts>
  <fonts count="45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vertAlign val="superscript"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77" fontId="7" fillId="33" borderId="15" xfId="0" applyNumberFormat="1" applyFont="1" applyFill="1" applyBorder="1" applyAlignment="1">
      <alignment vertical="center"/>
    </xf>
    <xf numFmtId="176" fontId="7" fillId="33" borderId="15" xfId="0" applyNumberFormat="1" applyFont="1" applyFill="1" applyBorder="1" applyAlignment="1">
      <alignment vertical="center"/>
    </xf>
    <xf numFmtId="11" fontId="6" fillId="0" borderId="15" xfId="0" applyNumberFormat="1" applyFont="1" applyBorder="1" applyAlignment="1">
      <alignment vertical="center"/>
    </xf>
    <xf numFmtId="11" fontId="7" fillId="33" borderId="15" xfId="0" applyNumberFormat="1" applyFont="1" applyFill="1" applyBorder="1" applyAlignment="1">
      <alignment vertical="center"/>
    </xf>
    <xf numFmtId="178" fontId="7" fillId="33" borderId="15" xfId="0" applyNumberFormat="1" applyFont="1" applyFill="1" applyBorder="1" applyAlignment="1">
      <alignment vertical="center"/>
    </xf>
    <xf numFmtId="179" fontId="7" fillId="33" borderId="15" xfId="0" applyNumberFormat="1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177" fontId="7" fillId="34" borderId="15" xfId="0" applyNumberFormat="1" applyFont="1" applyFill="1" applyBorder="1" applyAlignment="1">
      <alignment vertical="center"/>
    </xf>
    <xf numFmtId="177" fontId="7" fillId="34" borderId="17" xfId="0" applyNumberFormat="1" applyFont="1" applyFill="1" applyBorder="1" applyAlignment="1">
      <alignment vertical="center"/>
    </xf>
    <xf numFmtId="11" fontId="7" fillId="0" borderId="15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179" fontId="7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177" fontId="7" fillId="33" borderId="19" xfId="0" applyNumberFormat="1" applyFont="1" applyFill="1" applyBorder="1" applyAlignment="1">
      <alignment vertical="center"/>
    </xf>
    <xf numFmtId="177" fontId="7" fillId="33" borderId="20" xfId="0" applyNumberFormat="1" applyFont="1" applyFill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176" fontId="7" fillId="33" borderId="19" xfId="0" applyNumberFormat="1" applyFont="1" applyFill="1" applyBorder="1" applyAlignment="1">
      <alignment vertical="center"/>
    </xf>
    <xf numFmtId="176" fontId="7" fillId="33" borderId="20" xfId="0" applyNumberFormat="1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7" fillId="33" borderId="19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6" fillId="0" borderId="19" xfId="0" applyNumberFormat="1" applyFont="1" applyBorder="1" applyAlignment="1">
      <alignment horizontal="right" vertical="center"/>
    </xf>
    <xf numFmtId="0" fontId="6" fillId="0" borderId="2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/>
    </xf>
    <xf numFmtId="1" fontId="6" fillId="33" borderId="19" xfId="0" applyNumberFormat="1" applyFont="1" applyFill="1" applyBorder="1" applyAlignment="1">
      <alignment horizontal="center" vertical="center"/>
    </xf>
    <xf numFmtId="1" fontId="6" fillId="33" borderId="20" xfId="0" applyNumberFormat="1" applyFont="1" applyFill="1" applyBorder="1" applyAlignment="1">
      <alignment horizontal="center" vertical="center"/>
    </xf>
    <xf numFmtId="176" fontId="6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7" fontId="7" fillId="33" borderId="23" xfId="0" applyNumberFormat="1" applyFont="1" applyFill="1" applyBorder="1" applyAlignment="1">
      <alignment vertical="center"/>
    </xf>
    <xf numFmtId="177" fontId="7" fillId="33" borderId="24" xfId="0" applyNumberFormat="1" applyFont="1" applyFill="1" applyBorder="1" applyAlignment="1">
      <alignment vertical="center"/>
    </xf>
    <xf numFmtId="177" fontId="7" fillId="34" borderId="24" xfId="0" applyNumberFormat="1" applyFont="1" applyFill="1" applyBorder="1" applyAlignment="1">
      <alignment vertical="center"/>
    </xf>
    <xf numFmtId="177" fontId="6" fillId="0" borderId="23" xfId="0" applyNumberFormat="1" applyFont="1" applyBorder="1" applyAlignment="1">
      <alignment vertical="center"/>
    </xf>
    <xf numFmtId="176" fontId="7" fillId="33" borderId="24" xfId="0" applyNumberFormat="1" applyFont="1" applyFill="1" applyBorder="1" applyAlignment="1">
      <alignment vertical="center"/>
    </xf>
    <xf numFmtId="176" fontId="7" fillId="33" borderId="23" xfId="0" applyNumberFormat="1" applyFont="1" applyFill="1" applyBorder="1" applyAlignment="1">
      <alignment vertical="center"/>
    </xf>
    <xf numFmtId="11" fontId="6" fillId="0" borderId="24" xfId="0" applyNumberFormat="1" applyFont="1" applyBorder="1" applyAlignment="1">
      <alignment vertical="center"/>
    </xf>
    <xf numFmtId="11" fontId="7" fillId="33" borderId="24" xfId="0" applyNumberFormat="1" applyFont="1" applyFill="1" applyBorder="1" applyAlignment="1">
      <alignment vertical="center"/>
    </xf>
    <xf numFmtId="179" fontId="7" fillId="0" borderId="24" xfId="0" applyNumberFormat="1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7" fillId="33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vertical="center"/>
    </xf>
    <xf numFmtId="1" fontId="6" fillId="33" borderId="23" xfId="0" applyNumberFormat="1" applyFont="1" applyFill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forum-design.co.jp/" TargetMode="External" /><Relationship Id="rId3" Type="http://schemas.openxmlformats.org/officeDocument/2006/relationships/hyperlink" Target="http://www.forum-design.co.jp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9</xdr:row>
      <xdr:rowOff>28575</xdr:rowOff>
    </xdr:from>
    <xdr:to>
      <xdr:col>7</xdr:col>
      <xdr:colOff>66675</xdr:colOff>
      <xdr:row>18</xdr:row>
      <xdr:rowOff>57150</xdr:rowOff>
    </xdr:to>
    <xdr:grpSp>
      <xdr:nvGrpSpPr>
        <xdr:cNvPr id="1" name="Group 28"/>
        <xdr:cNvGrpSpPr>
          <a:grpSpLocks/>
        </xdr:cNvGrpSpPr>
      </xdr:nvGrpSpPr>
      <xdr:grpSpPr>
        <a:xfrm>
          <a:off x="3400425" y="3409950"/>
          <a:ext cx="3686175" cy="1743075"/>
          <a:chOff x="271" y="202"/>
          <a:chExt cx="311" cy="174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71" y="202"/>
            <a:ext cx="311" cy="1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316" y="207"/>
            <a:ext cx="12" cy="1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488" y="209"/>
            <a:ext cx="11" cy="1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" name="Rectangle 6"/>
          <xdr:cNvSpPr>
            <a:spLocks/>
          </xdr:cNvSpPr>
        </xdr:nvSpPr>
        <xdr:spPr>
          <a:xfrm>
            <a:off x="316" y="314"/>
            <a:ext cx="12" cy="1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" name="Rectangle 7"/>
          <xdr:cNvSpPr>
            <a:spLocks/>
          </xdr:cNvSpPr>
        </xdr:nvSpPr>
        <xdr:spPr>
          <a:xfrm>
            <a:off x="487" y="312"/>
            <a:ext cx="11" cy="1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" name="Rectangle 8"/>
          <xdr:cNvSpPr>
            <a:spLocks/>
          </xdr:cNvSpPr>
        </xdr:nvSpPr>
        <xdr:spPr>
          <a:xfrm>
            <a:off x="324" y="214"/>
            <a:ext cx="167" cy="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" name="Rectangle 9"/>
          <xdr:cNvSpPr>
            <a:spLocks/>
          </xdr:cNvSpPr>
        </xdr:nvSpPr>
        <xdr:spPr>
          <a:xfrm>
            <a:off x="323" y="316"/>
            <a:ext cx="167" cy="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319" y="216"/>
            <a:ext cx="7" cy="1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488" y="220"/>
            <a:ext cx="7" cy="10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>
            <a:off x="407" y="220"/>
            <a:ext cx="1" cy="9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>
            <a:off x="407" y="322"/>
            <a:ext cx="1" cy="5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" name="Freeform 14"/>
          <xdr:cNvSpPr>
            <a:spLocks/>
          </xdr:cNvSpPr>
        </xdr:nvSpPr>
        <xdr:spPr>
          <a:xfrm>
            <a:off x="497" y="214"/>
            <a:ext cx="39" cy="4"/>
          </a:xfrm>
          <a:custGeom>
            <a:pathLst>
              <a:path h="4" w="39">
                <a:moveTo>
                  <a:pt x="0" y="0"/>
                </a:moveTo>
                <a:lnTo>
                  <a:pt x="0" y="0"/>
                </a:lnTo>
                <a:lnTo>
                  <a:pt x="38" y="0"/>
                </a:lnTo>
                <a:lnTo>
                  <a:pt x="39" y="0"/>
                </a:lnTo>
                <a:lnTo>
                  <a:pt x="39" y="4"/>
                </a:lnTo>
                <a:lnTo>
                  <a:pt x="38" y="4"/>
                </a:lnTo>
                <a:lnTo>
                  <a:pt x="0" y="4"/>
                </a:lnTo>
                <a:lnTo>
                  <a:pt x="0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" name="Freeform 15"/>
          <xdr:cNvSpPr>
            <a:spLocks/>
          </xdr:cNvSpPr>
        </xdr:nvSpPr>
        <xdr:spPr>
          <a:xfrm>
            <a:off x="493" y="316"/>
            <a:ext cx="39" cy="4"/>
          </a:xfrm>
          <a:custGeom>
            <a:pathLst>
              <a:path h="4" w="39">
                <a:moveTo>
                  <a:pt x="0" y="0"/>
                </a:moveTo>
                <a:lnTo>
                  <a:pt x="0" y="0"/>
                </a:lnTo>
                <a:lnTo>
                  <a:pt x="38" y="0"/>
                </a:lnTo>
                <a:lnTo>
                  <a:pt x="39" y="0"/>
                </a:lnTo>
                <a:lnTo>
                  <a:pt x="39" y="4"/>
                </a:lnTo>
                <a:lnTo>
                  <a:pt x="38" y="4"/>
                </a:lnTo>
                <a:lnTo>
                  <a:pt x="0" y="4"/>
                </a:lnTo>
                <a:lnTo>
                  <a:pt x="0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5" name="Freeform 16"/>
          <xdr:cNvSpPr>
            <a:spLocks/>
          </xdr:cNvSpPr>
        </xdr:nvSpPr>
        <xdr:spPr>
          <a:xfrm>
            <a:off x="277" y="212"/>
            <a:ext cx="39" cy="6"/>
          </a:xfrm>
          <a:custGeom>
            <a:pathLst>
              <a:path h="6" w="39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38" y="0"/>
                </a:lnTo>
                <a:lnTo>
                  <a:pt x="38" y="1"/>
                </a:lnTo>
                <a:lnTo>
                  <a:pt x="39" y="1"/>
                </a:lnTo>
                <a:lnTo>
                  <a:pt x="39" y="5"/>
                </a:lnTo>
                <a:lnTo>
                  <a:pt x="38" y="5"/>
                </a:lnTo>
                <a:lnTo>
                  <a:pt x="38" y="6"/>
                </a:lnTo>
                <a:lnTo>
                  <a:pt x="0" y="6"/>
                </a:lnTo>
                <a:lnTo>
                  <a:pt x="0" y="5"/>
                </a:lnTo>
                <a:lnTo>
                  <a:pt x="0" y="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6" name="Freeform 17"/>
          <xdr:cNvSpPr>
            <a:spLocks/>
          </xdr:cNvSpPr>
        </xdr:nvSpPr>
        <xdr:spPr>
          <a:xfrm>
            <a:off x="278" y="314"/>
            <a:ext cx="40" cy="6"/>
          </a:xfrm>
          <a:custGeom>
            <a:pathLst>
              <a:path h="6" w="40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38" y="0"/>
                </a:lnTo>
                <a:lnTo>
                  <a:pt x="38" y="1"/>
                </a:lnTo>
                <a:lnTo>
                  <a:pt x="40" y="1"/>
                </a:lnTo>
                <a:lnTo>
                  <a:pt x="40" y="5"/>
                </a:lnTo>
                <a:lnTo>
                  <a:pt x="38" y="5"/>
                </a:lnTo>
                <a:lnTo>
                  <a:pt x="38" y="6"/>
                </a:lnTo>
                <a:lnTo>
                  <a:pt x="0" y="6"/>
                </a:lnTo>
                <a:lnTo>
                  <a:pt x="0" y="5"/>
                </a:lnTo>
                <a:lnTo>
                  <a:pt x="0" y="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7" name="Rectangle 18"/>
          <xdr:cNvSpPr>
            <a:spLocks/>
          </xdr:cNvSpPr>
        </xdr:nvSpPr>
        <xdr:spPr>
          <a:xfrm>
            <a:off x="320" y="324"/>
            <a:ext cx="6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8" name="Rectangle 19"/>
          <xdr:cNvSpPr>
            <a:spLocks/>
          </xdr:cNvSpPr>
        </xdr:nvSpPr>
        <xdr:spPr>
          <a:xfrm>
            <a:off x="489" y="324"/>
            <a:ext cx="6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9" name="Line 20"/>
          <xdr:cNvSpPr>
            <a:spLocks/>
          </xdr:cNvSpPr>
        </xdr:nvSpPr>
        <xdr:spPr>
          <a:xfrm>
            <a:off x="272" y="216"/>
            <a:ext cx="30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>
            <a:off x="272" y="316"/>
            <a:ext cx="30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>
            <a:off x="576" y="212"/>
            <a:ext cx="1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2" name="Line 23"/>
          <xdr:cNvSpPr>
            <a:spLocks/>
          </xdr:cNvSpPr>
        </xdr:nvSpPr>
        <xdr:spPr>
          <a:xfrm>
            <a:off x="323" y="352"/>
            <a:ext cx="17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3" name="Line 24"/>
          <xdr:cNvSpPr>
            <a:spLocks/>
          </xdr:cNvSpPr>
        </xdr:nvSpPr>
        <xdr:spPr>
          <a:xfrm>
            <a:off x="323" y="205"/>
            <a:ext cx="1" cy="1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>
            <a:off x="492" y="203"/>
            <a:ext cx="1" cy="1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5" name="Line 26"/>
          <xdr:cNvSpPr>
            <a:spLocks/>
          </xdr:cNvSpPr>
        </xdr:nvSpPr>
        <xdr:spPr>
          <a:xfrm>
            <a:off x="322" y="216"/>
            <a:ext cx="169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828675</xdr:colOff>
      <xdr:row>0</xdr:row>
      <xdr:rowOff>1428750</xdr:rowOff>
    </xdr:to>
    <xdr:pic>
      <xdr:nvPicPr>
        <xdr:cNvPr id="26" name="図 3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966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showOutlineSymbols="0" zoomScale="87" zoomScaleNormal="87" zoomScalePageLayoutView="0" workbookViewId="0" topLeftCell="A1">
      <selection activeCell="C6" sqref="C6"/>
    </sheetView>
  </sheetViews>
  <sheetFormatPr defaultColWidth="10.796875" defaultRowHeight="15"/>
  <cols>
    <col min="1" max="1" width="4.09765625" style="2" customWidth="1"/>
    <col min="2" max="2" width="6.69921875" style="2" customWidth="1"/>
    <col min="3" max="3" width="22.69921875" style="2" customWidth="1"/>
    <col min="4" max="4" width="8.09765625" style="2" customWidth="1"/>
    <col min="5" max="9" width="10.69921875" style="2" customWidth="1"/>
    <col min="10" max="10" width="4.09765625" style="2" customWidth="1"/>
    <col min="11" max="16384" width="10.69921875" style="2" customWidth="1"/>
  </cols>
  <sheetData>
    <row r="1" spans="1:10" ht="130.5" customHeight="1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7" customHeight="1" thickBot="1" thickTop="1">
      <c r="A2" s="1"/>
      <c r="B2" s="1"/>
      <c r="C2" s="3" t="s">
        <v>62</v>
      </c>
      <c r="D2" s="82" t="s">
        <v>0</v>
      </c>
      <c r="E2" s="83"/>
      <c r="F2" s="83"/>
      <c r="G2" s="83"/>
      <c r="H2" s="83"/>
      <c r="I2" s="1"/>
      <c r="J2" s="1"/>
    </row>
    <row r="3" spans="1:10" ht="15.75" customHeight="1" thickTop="1">
      <c r="A3" s="1"/>
      <c r="B3" s="1"/>
      <c r="C3" s="4"/>
      <c r="D3" s="4"/>
      <c r="E3" s="4"/>
      <c r="F3" s="4"/>
      <c r="G3" s="4"/>
      <c r="H3" s="4"/>
      <c r="I3" s="1"/>
      <c r="J3" s="1"/>
    </row>
    <row r="4" spans="1:10" ht="15.75" customHeight="1">
      <c r="A4" s="1"/>
      <c r="B4" s="1"/>
      <c r="C4" s="5" t="s">
        <v>1</v>
      </c>
      <c r="D4" s="1"/>
      <c r="E4" s="1"/>
      <c r="F4" s="1"/>
      <c r="G4" s="1"/>
      <c r="H4" s="1"/>
      <c r="I4" s="1"/>
      <c r="J4" s="1"/>
    </row>
    <row r="5" spans="1:10" ht="15.75" customHeight="1">
      <c r="A5" s="1"/>
      <c r="B5" s="1"/>
      <c r="C5" s="5" t="s">
        <v>2</v>
      </c>
      <c r="D5" s="5"/>
      <c r="E5" s="5"/>
      <c r="F5" s="5"/>
      <c r="G5" s="5"/>
      <c r="H5" s="5"/>
      <c r="I5" s="1"/>
      <c r="J5" s="1"/>
    </row>
    <row r="6" spans="1:10" ht="15.75" customHeight="1">
      <c r="A6" s="1"/>
      <c r="B6" s="1"/>
      <c r="C6" s="5" t="s">
        <v>3</v>
      </c>
      <c r="D6" s="5"/>
      <c r="E6" s="5"/>
      <c r="F6" s="5"/>
      <c r="G6" s="5"/>
      <c r="H6" s="5"/>
      <c r="I6" s="1"/>
      <c r="J6" s="1"/>
    </row>
    <row r="7" spans="1:10" ht="15.75" customHeight="1">
      <c r="A7" s="1"/>
      <c r="B7" s="1"/>
      <c r="C7" s="5" t="s">
        <v>4</v>
      </c>
      <c r="D7" s="5"/>
      <c r="E7" s="5"/>
      <c r="F7" s="5"/>
      <c r="G7" s="5"/>
      <c r="H7" s="5"/>
      <c r="I7" s="1"/>
      <c r="J7" s="1"/>
    </row>
    <row r="8" spans="1:10" ht="15.75" customHeight="1">
      <c r="A8" s="1"/>
      <c r="B8" s="1"/>
      <c r="C8" s="5" t="s">
        <v>5</v>
      </c>
      <c r="D8" s="5"/>
      <c r="E8" s="5"/>
      <c r="F8" s="5"/>
      <c r="G8" s="5"/>
      <c r="H8" s="5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">
      <c r="A12" s="1"/>
      <c r="B12" s="1"/>
      <c r="C12" s="1"/>
      <c r="D12" s="1"/>
      <c r="E12" s="1"/>
      <c r="F12" s="1" t="s">
        <v>6</v>
      </c>
      <c r="G12" s="1"/>
      <c r="H12" s="1"/>
      <c r="I12" s="1"/>
      <c r="J12" s="1"/>
    </row>
    <row r="13" spans="1:10" ht="15">
      <c r="A13" s="1"/>
      <c r="B13" s="1"/>
      <c r="C13" s="1"/>
      <c r="D13" s="1"/>
      <c r="E13" s="6"/>
      <c r="G13" s="7" t="s">
        <v>7</v>
      </c>
      <c r="H13" s="1"/>
      <c r="I13" s="1"/>
      <c r="J13" s="1"/>
    </row>
    <row r="14" spans="1:10" ht="15">
      <c r="A14" s="1"/>
      <c r="B14" s="1"/>
      <c r="C14" s="1"/>
      <c r="D14" s="1"/>
      <c r="E14" s="6"/>
      <c r="F14" s="8" t="s">
        <v>61</v>
      </c>
      <c r="G14" s="1"/>
      <c r="H14" s="1"/>
      <c r="I14" s="1"/>
      <c r="J14" s="1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1"/>
      <c r="B17" s="1"/>
      <c r="C17" s="1"/>
      <c r="D17" s="1"/>
      <c r="E17" s="9" t="s">
        <v>8</v>
      </c>
      <c r="F17" s="1"/>
      <c r="G17" s="1"/>
      <c r="H17" s="1"/>
      <c r="I17" s="1"/>
      <c r="J17" s="1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 thickBo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" thickBot="1">
      <c r="A20" s="1"/>
      <c r="B20" s="1"/>
      <c r="C20" s="1"/>
      <c r="D20" s="81"/>
      <c r="E20" s="80" t="s">
        <v>9</v>
      </c>
      <c r="F20" s="1"/>
      <c r="G20" s="1"/>
      <c r="H20" s="1"/>
      <c r="I20" s="1"/>
      <c r="J20" s="1"/>
    </row>
    <row r="21" spans="1:10" ht="15" thickBot="1">
      <c r="A21" s="1"/>
      <c r="B21" s="1"/>
      <c r="C21" s="1"/>
      <c r="D21" s="80"/>
      <c r="E21" s="1"/>
      <c r="F21" s="1"/>
      <c r="G21" s="1"/>
      <c r="H21" s="1"/>
      <c r="I21" s="1"/>
      <c r="J21" s="1"/>
    </row>
    <row r="22" spans="1:10" ht="15.75" customHeight="1" thickBot="1" thickTop="1">
      <c r="A22" s="1"/>
      <c r="B22" s="11"/>
      <c r="C22" s="12" t="s">
        <v>10</v>
      </c>
      <c r="D22" s="12"/>
      <c r="E22" s="60" t="s">
        <v>11</v>
      </c>
      <c r="F22" s="13"/>
      <c r="G22" s="13"/>
      <c r="H22" s="13"/>
      <c r="I22" s="13"/>
      <c r="J22" s="10"/>
    </row>
    <row r="23" spans="1:10" ht="15.75" customHeight="1">
      <c r="A23" s="1"/>
      <c r="B23" s="34" t="s">
        <v>8</v>
      </c>
      <c r="C23" s="35" t="s">
        <v>12</v>
      </c>
      <c r="D23" s="36" t="s">
        <v>13</v>
      </c>
      <c r="E23" s="61">
        <v>3250</v>
      </c>
      <c r="F23" s="37"/>
      <c r="G23" s="37"/>
      <c r="H23" s="37"/>
      <c r="I23" s="38"/>
      <c r="J23" s="10"/>
    </row>
    <row r="24" spans="1:10" ht="15.75" customHeight="1">
      <c r="A24" s="1"/>
      <c r="B24" s="14" t="s">
        <v>7</v>
      </c>
      <c r="C24" s="15" t="s">
        <v>14</v>
      </c>
      <c r="D24" s="16" t="s">
        <v>13</v>
      </c>
      <c r="E24" s="62">
        <v>7500</v>
      </c>
      <c r="F24" s="17"/>
      <c r="G24" s="17"/>
      <c r="H24" s="17"/>
      <c r="I24" s="17"/>
      <c r="J24" s="10"/>
    </row>
    <row r="25" spans="1:10" ht="15.75" customHeight="1" thickBot="1">
      <c r="A25" s="1"/>
      <c r="B25" s="14" t="s">
        <v>15</v>
      </c>
      <c r="C25" s="15" t="s">
        <v>16</v>
      </c>
      <c r="D25" s="16" t="s">
        <v>13</v>
      </c>
      <c r="E25" s="63">
        <f>IF(E23="","",IF(E23="","",ROUND(SQRT((2*E23)^2+(E24)^2),2)))</f>
        <v>9924.72</v>
      </c>
      <c r="F25" s="29">
        <f>IF(F23="","",IF(F23="","",ROUND(SQRT((2*F23)^2+(F24)^2),2)))</f>
      </c>
      <c r="G25" s="29">
        <f>IF(G23="","",IF(G23="","",ROUND(SQRT((2*G23)^2+(G24)^2),2)))</f>
      </c>
      <c r="H25" s="29">
        <f>IF(H23="","",IF(H23="","",ROUND(SQRT((2*H23)^2+(H24)^2),2)))</f>
      </c>
      <c r="I25" s="30">
        <f>IF(I23="","",IF(I23="","",ROUND(SQRT((2*I23)^2+(I24)^2),2)))</f>
      </c>
      <c r="J25" s="10"/>
    </row>
    <row r="26" spans="1:10" ht="15.75" customHeight="1">
      <c r="A26" s="1"/>
      <c r="B26" s="34" t="s">
        <v>17</v>
      </c>
      <c r="C26" s="35" t="s">
        <v>18</v>
      </c>
      <c r="D26" s="36" t="s">
        <v>63</v>
      </c>
      <c r="E26" s="61">
        <v>21</v>
      </c>
      <c r="F26" s="37"/>
      <c r="G26" s="37"/>
      <c r="H26" s="37"/>
      <c r="I26" s="38"/>
      <c r="J26" s="10"/>
    </row>
    <row r="27" spans="1:10" ht="15.75" customHeight="1" thickBot="1">
      <c r="A27" s="1"/>
      <c r="B27" s="14" t="s">
        <v>19</v>
      </c>
      <c r="C27" s="15" t="s">
        <v>20</v>
      </c>
      <c r="D27" s="16" t="s">
        <v>64</v>
      </c>
      <c r="E27" s="62">
        <v>23</v>
      </c>
      <c r="F27" s="17"/>
      <c r="G27" s="17"/>
      <c r="H27" s="17"/>
      <c r="I27" s="17"/>
      <c r="J27" s="10"/>
    </row>
    <row r="28" spans="1:10" ht="15.75" customHeight="1" thickBot="1">
      <c r="A28" s="1"/>
      <c r="B28" s="34" t="s">
        <v>21</v>
      </c>
      <c r="C28" s="35" t="s">
        <v>22</v>
      </c>
      <c r="D28" s="36" t="s">
        <v>65</v>
      </c>
      <c r="E28" s="64">
        <f>IF(E23="","",ROUND(2.1*10^4*((E27)/23)^1.5*((E26)/20)^0.5,-2))</f>
        <v>21500</v>
      </c>
      <c r="F28" s="39">
        <f>IF(F23="","",ROUND(2.1*10^4*((F27)/23)^1.5*((F26)/20)^0.5,-2))</f>
      </c>
      <c r="G28" s="39">
        <f>IF(G23="","",ROUND(2.1*10^4*((G27)/23)^1.5*((G26)/20)^0.5,-2))</f>
      </c>
      <c r="H28" s="39">
        <f>IF(H23="","",ROUND(2.1*10^4*((H27)/23)^1.5*((H26)/20)^0.5,-2))</f>
      </c>
      <c r="I28" s="40">
        <f>IF(I23="","",ROUND(2.1*10^4*((I27)/23)^1.5*((I26)/20)^0.5,-2))</f>
      </c>
      <c r="J28" s="10"/>
    </row>
    <row r="29" spans="1:10" ht="15.75" customHeight="1">
      <c r="A29" s="1"/>
      <c r="B29" s="34" t="s">
        <v>23</v>
      </c>
      <c r="C29" s="35" t="s">
        <v>24</v>
      </c>
      <c r="D29" s="36" t="s">
        <v>13</v>
      </c>
      <c r="E29" s="61">
        <v>300</v>
      </c>
      <c r="F29" s="37"/>
      <c r="G29" s="37"/>
      <c r="H29" s="37"/>
      <c r="I29" s="38"/>
      <c r="J29" s="10"/>
    </row>
    <row r="30" spans="1:10" ht="15.75" customHeight="1">
      <c r="A30" s="1"/>
      <c r="B30" s="14" t="s">
        <v>25</v>
      </c>
      <c r="C30" s="15" t="s">
        <v>26</v>
      </c>
      <c r="D30" s="16" t="s">
        <v>13</v>
      </c>
      <c r="E30" s="62">
        <v>500</v>
      </c>
      <c r="F30" s="17"/>
      <c r="G30" s="17"/>
      <c r="H30" s="17"/>
      <c r="I30" s="17"/>
      <c r="J30" s="10"/>
    </row>
    <row r="31" spans="1:10" ht="15.75" customHeight="1">
      <c r="A31" s="1"/>
      <c r="B31" s="14" t="s">
        <v>27</v>
      </c>
      <c r="C31" s="15" t="s">
        <v>28</v>
      </c>
      <c r="D31" s="16" t="s">
        <v>13</v>
      </c>
      <c r="E31" s="62">
        <v>120</v>
      </c>
      <c r="F31" s="17"/>
      <c r="G31" s="17"/>
      <c r="H31" s="17"/>
      <c r="I31" s="17"/>
      <c r="J31" s="10"/>
    </row>
    <row r="32" spans="1:10" ht="15.75" customHeight="1">
      <c r="A32" s="1"/>
      <c r="B32" s="14" t="s">
        <v>29</v>
      </c>
      <c r="C32" s="15" t="s">
        <v>30</v>
      </c>
      <c r="D32" s="16" t="s">
        <v>31</v>
      </c>
      <c r="E32" s="65">
        <v>24.5</v>
      </c>
      <c r="F32" s="18"/>
      <c r="G32" s="18"/>
      <c r="H32" s="18"/>
      <c r="I32" s="18"/>
      <c r="J32" s="10"/>
    </row>
    <row r="33" spans="1:10" ht="15.75" customHeight="1" thickBot="1">
      <c r="A33" s="1"/>
      <c r="B33" s="14" t="s">
        <v>32</v>
      </c>
      <c r="C33" s="15" t="s">
        <v>33</v>
      </c>
      <c r="D33" s="16" t="s">
        <v>34</v>
      </c>
      <c r="E33" s="65">
        <v>183.8</v>
      </c>
      <c r="F33" s="18"/>
      <c r="G33" s="18"/>
      <c r="H33" s="18"/>
      <c r="I33" s="18"/>
      <c r="J33" s="10"/>
    </row>
    <row r="34" spans="1:10" ht="15.75" customHeight="1">
      <c r="A34" s="1"/>
      <c r="B34" s="34" t="s">
        <v>35</v>
      </c>
      <c r="C34" s="35" t="s">
        <v>36</v>
      </c>
      <c r="D34" s="41"/>
      <c r="E34" s="66">
        <v>2.032</v>
      </c>
      <c r="F34" s="42"/>
      <c r="G34" s="42"/>
      <c r="H34" s="42"/>
      <c r="I34" s="43"/>
      <c r="J34" s="10"/>
    </row>
    <row r="35" spans="1:10" ht="15.75" customHeight="1" thickBot="1">
      <c r="A35" s="1"/>
      <c r="B35" s="14" t="s">
        <v>37</v>
      </c>
      <c r="C35" s="15" t="s">
        <v>38</v>
      </c>
      <c r="D35" s="16" t="s">
        <v>66</v>
      </c>
      <c r="E35" s="67">
        <f>IF(E23="","",IF(E23="","",ROUND((E34)*(E29)*(E30)^3/12,0)))</f>
        <v>6350000000</v>
      </c>
      <c r="F35" s="19">
        <f>IF(F23="","",IF(F23="","",ROUND((F34)*(F29)*(F30)^3/12,0)))</f>
      </c>
      <c r="G35" s="19">
        <f>IF(G23="","",IF(G23="","",ROUND((G34)*(G29)*(G30)^3/12,0)))</f>
      </c>
      <c r="H35" s="19">
        <f>IF(H23="","",IF(H23="","",ROUND((H34)*(H29)*(H30)^3/12,0)))</f>
      </c>
      <c r="I35" s="19">
        <f>IF(I23="","",IF(I23="","",ROUND((I34)*(I29)*(I30)^3/12,0)))</f>
      </c>
      <c r="J35" s="10"/>
    </row>
    <row r="36" spans="1:10" ht="15.75" customHeight="1">
      <c r="A36" s="1"/>
      <c r="B36" s="34" t="s">
        <v>39</v>
      </c>
      <c r="C36" s="35" t="s">
        <v>40</v>
      </c>
      <c r="D36" s="44"/>
      <c r="E36" s="66">
        <v>1.77</v>
      </c>
      <c r="F36" s="45"/>
      <c r="G36" s="45"/>
      <c r="H36" s="45"/>
      <c r="I36" s="46"/>
      <c r="J36" s="10"/>
    </row>
    <row r="37" spans="1:10" ht="15.75" customHeight="1">
      <c r="A37" s="1"/>
      <c r="B37" s="14" t="s">
        <v>41</v>
      </c>
      <c r="C37" s="15" t="s">
        <v>42</v>
      </c>
      <c r="D37" s="16" t="s">
        <v>66</v>
      </c>
      <c r="E37" s="68">
        <v>9150000000</v>
      </c>
      <c r="F37" s="20"/>
      <c r="G37" s="21"/>
      <c r="H37" s="22"/>
      <c r="I37" s="22"/>
      <c r="J37" s="10"/>
    </row>
    <row r="38" spans="1:10" ht="15.75" customHeight="1">
      <c r="A38" s="1"/>
      <c r="B38" s="14" t="s">
        <v>43</v>
      </c>
      <c r="C38" s="15" t="s">
        <v>42</v>
      </c>
      <c r="D38" s="16" t="s">
        <v>66</v>
      </c>
      <c r="E38" s="69">
        <f>IF(E36="","",ROUND((E36)*(E37),0))</f>
        <v>16195500000</v>
      </c>
      <c r="F38" s="31">
        <f>IF(F36="","",ROUND((F36)*(F37),0))</f>
      </c>
      <c r="G38" s="32">
        <f>IF(G36="","",ROUND((G36)*(G37),0))</f>
      </c>
      <c r="H38" s="32">
        <f>IF(H36="","",ROUND((H36)*(H37),0))</f>
      </c>
      <c r="I38" s="33">
        <f>IF(I36="","",ROUND((I36)*(I37),0))</f>
      </c>
      <c r="J38" s="10"/>
    </row>
    <row r="39" spans="1:10" ht="15.75" customHeight="1" thickBot="1">
      <c r="A39" s="1"/>
      <c r="B39" s="14" t="s">
        <v>44</v>
      </c>
      <c r="C39" s="15" t="s">
        <v>45</v>
      </c>
      <c r="D39" s="16" t="s">
        <v>13</v>
      </c>
      <c r="E39" s="70">
        <f>IF(E23="","",ROUND((E32)*((E24)^4)/(384*(E28)*(E35)),3))</f>
        <v>1.479</v>
      </c>
      <c r="F39" s="15">
        <f>IF(F23="","",ROUND((F32)*((F24)^4)/(384*(F28)*(F35)),3))</f>
      </c>
      <c r="G39" s="15">
        <f>IF(G23="","",ROUND((G32)*((G24)^4)/(384*(G28)*(G35)),3))</f>
      </c>
      <c r="H39" s="15">
        <f>IF(H23="","",ROUND((H32)*((H24)^4)/(384*(H28)*(H35)),3))</f>
      </c>
      <c r="I39" s="15">
        <f>IF(I23="","",ROUND((I32)*((I24)^4)/(384*(I28)*(I35)),3))</f>
      </c>
      <c r="J39" s="10"/>
    </row>
    <row r="40" spans="1:10" ht="15.75" customHeight="1">
      <c r="A40" s="1"/>
      <c r="B40" s="47" t="s">
        <v>46</v>
      </c>
      <c r="C40" s="41"/>
      <c r="D40" s="41"/>
      <c r="E40" s="71">
        <v>1</v>
      </c>
      <c r="F40" s="48">
        <v>3</v>
      </c>
      <c r="G40" s="48">
        <v>3</v>
      </c>
      <c r="H40" s="48">
        <v>3</v>
      </c>
      <c r="I40" s="49">
        <v>3</v>
      </c>
      <c r="J40" s="10"/>
    </row>
    <row r="41" spans="1:10" ht="15.75" customHeight="1" thickBot="1">
      <c r="A41" s="1"/>
      <c r="B41" s="24"/>
      <c r="C41" s="5"/>
      <c r="D41" s="5"/>
      <c r="E41" s="72" t="str">
        <f>IF(E23="","",IF(E40=1,"一般梁",IF(E40=2,"片側耐震壁付","耐震付")))</f>
        <v>一般梁</v>
      </c>
      <c r="F41" s="16">
        <f>IF(F23="","",IF(F40=1,"一般梁",IF(F40=2,"片側耐震壁付","耐震付")))</f>
      </c>
      <c r="G41" s="16">
        <f>IF(G23="","",IF(G40=1,"一般梁",IF(G40=2,"片側耐震壁付","耐震付")))</f>
      </c>
      <c r="H41" s="16">
        <f>IF(H23="","",IF(H40=1,"一般梁",IF(H40=2,"片側耐震壁付","耐震付")))</f>
      </c>
      <c r="I41" s="16">
        <f>IF(I23="","",IF(I40=1,"一般梁",IF(I40=2,"片側耐震壁付","耐震付")))</f>
      </c>
      <c r="J41" s="10"/>
    </row>
    <row r="42" spans="1:10" ht="15.75" customHeight="1">
      <c r="A42" s="1"/>
      <c r="B42" s="34" t="s">
        <v>47</v>
      </c>
      <c r="C42" s="35" t="s">
        <v>48</v>
      </c>
      <c r="D42" s="36" t="s">
        <v>13</v>
      </c>
      <c r="E42" s="73">
        <f>IF(E23="","",IF(OR(E40=1,E40=2),ROUND((E33)*10^3*(2*(E23))^3/(192*(E28)*(E38)),3),0))</f>
        <v>0.755</v>
      </c>
      <c r="F42" s="50">
        <f>IF(F23="","",IF(OR(F40=1,F40=2),ROUND((F33)*10^3*(2*(F23))^3/(192*(F28)*(F38)),3),0))</f>
      </c>
      <c r="G42" s="50">
        <f>IF(G23="","",IF(OR(G40=1,G40=2),ROUND((G33)*10^3*(2*(G23))^3/(192*(G28)*(G38)),3),0))</f>
      </c>
      <c r="H42" s="50">
        <f>IF(H23="","",IF(OR(H40=1,H40=2),ROUND((H33)*10^3*(2*(H23))^3/(192*(H28)*(H38)),3),0))</f>
      </c>
      <c r="I42" s="51">
        <f>IF(I23="","",IF(OR(I40=1,I40=2),ROUND((I33)*10^3*(2*(I23))^3/(192*(I28)*(I38)),3),0))</f>
      </c>
      <c r="J42" s="10"/>
    </row>
    <row r="43" spans="1:10" ht="15.75" customHeight="1">
      <c r="A43" s="1"/>
      <c r="B43" s="14" t="s">
        <v>49</v>
      </c>
      <c r="C43" s="15" t="s">
        <v>50</v>
      </c>
      <c r="D43" s="16" t="s">
        <v>13</v>
      </c>
      <c r="E43" s="74">
        <f>IF(E23="","",IF(E40=1,ROUND((E39)+(E42),3),IF(E40=2,ROUND((E39)+(E42/2),3),ROUND(E39,3))))</f>
        <v>2.234</v>
      </c>
      <c r="F43" s="25">
        <f>IF(F23="","",IF(F40=1,ROUND((F39)+(F42),3),IF(F40=2,ROUND((F39)+(F42/2),3),ROUND(F39,3))))</f>
      </c>
      <c r="G43" s="25">
        <f>IF(G23="","",IF(G40=1,ROUND((G39)+(G42),3),IF(G40=2,ROUND((G39)+(G42/2),3),ROUND(G39,3))))</f>
      </c>
      <c r="H43" s="25">
        <f>IF(H23="","",IF(H40=1,ROUND((H39)+(H42),3),IF(H40=2,ROUND((H39)+(H42/2),3),ROUND(H39,3))))</f>
      </c>
      <c r="I43" s="25">
        <f>IF(I23="","",IF(I40=1,ROUND((I39)+(I42),3),IF(I40=2,ROUND((I39)+(I42/2),3),ROUND(I39,3))))</f>
      </c>
      <c r="J43" s="10"/>
    </row>
    <row r="44" spans="1:10" ht="15.75" customHeight="1" thickBot="1">
      <c r="A44" s="1"/>
      <c r="B44" s="14" t="s">
        <v>51</v>
      </c>
      <c r="C44" s="15" t="s">
        <v>52</v>
      </c>
      <c r="D44" s="15"/>
      <c r="E44" s="74">
        <f>IF(E23="","",IF(E24/(6*1000)&gt;=1,ROUND((E24)/(6*1000),2),1))</f>
        <v>1.25</v>
      </c>
      <c r="F44" s="25">
        <f>IF(F23="","",IF(F24/(6*1000)&gt;=1,ROUND((F24)/(6*1000),2),1))</f>
      </c>
      <c r="G44" s="25">
        <f>IF(G23="","",IF(G24/(6*1000)&gt;=1,ROUND((G24)/(6*1000),2),1))</f>
      </c>
      <c r="H44" s="25">
        <f>IF(H23="","",IF(H24/(6*1000)&gt;=1,ROUND((H24)/(6*1000),2),1))</f>
      </c>
      <c r="I44" s="25">
        <f>IF(I23="","",IF(I24/(6*1000)&gt;=1,ROUND((I24)/(6*1000),2),1))</f>
      </c>
      <c r="J44" s="10"/>
    </row>
    <row r="45" spans="1:10" ht="15.75" customHeight="1">
      <c r="A45" s="1"/>
      <c r="B45" s="52" t="s">
        <v>53</v>
      </c>
      <c r="C45" s="41"/>
      <c r="D45" s="41"/>
      <c r="E45" s="75">
        <v>1</v>
      </c>
      <c r="F45" s="53">
        <v>2</v>
      </c>
      <c r="G45" s="53">
        <v>2</v>
      </c>
      <c r="H45" s="53">
        <v>2</v>
      </c>
      <c r="I45" s="54">
        <v>2</v>
      </c>
      <c r="J45" s="10"/>
    </row>
    <row r="46" spans="1:10" ht="15.75" customHeight="1" thickBot="1">
      <c r="A46" s="1"/>
      <c r="B46" s="26"/>
      <c r="C46" s="5"/>
      <c r="D46" s="5"/>
      <c r="E46" s="76" t="str">
        <f>IF(E23="","",IF(E45=1,"外スパン",IF(E45=2,"単スパン","再入力")))</f>
        <v>外スパン</v>
      </c>
      <c r="F46" s="27">
        <f>IF(F23="","",IF(F45=1,"外スパン",IF(F45=2,"単スパン","再入力")))</f>
      </c>
      <c r="G46" s="27">
        <f>IF(G23="","",IF(G45=1,"外スパン",IF(G45=2,"単スパン","再入力")))</f>
      </c>
      <c r="H46" s="27">
        <f>IF(H23="","",IF(H45=1,"外スパン",IF(H45=2,"単スパン","再入力")))</f>
      </c>
      <c r="I46" s="27">
        <f>IF(I23="","",IF(I45=1,"外スパン",IF(I45=2,"単スパン","再入力")))</f>
      </c>
      <c r="J46" s="10"/>
    </row>
    <row r="47" spans="1:10" ht="15.75" customHeight="1">
      <c r="A47" s="1"/>
      <c r="B47" s="34" t="s">
        <v>54</v>
      </c>
      <c r="C47" s="35" t="s">
        <v>55</v>
      </c>
      <c r="D47" s="36" t="s">
        <v>13</v>
      </c>
      <c r="E47" s="77">
        <f>IF(E23="","",IF(E45=1,ROUND((E43)*(0.3*(E44)+1.05),3),IF(E45=2,ROUND((E43)*(0.7*(E44)+1.15),3),"再入力")))</f>
        <v>3.183</v>
      </c>
      <c r="F47" s="55">
        <f>IF(F23="","",IF(F45=1,ROUND((F43)*(0.3*(F44)+1.05),3),IF(F45=2,ROUND((F43)*(0.7*(F44)+1.15),3),"再入力")))</f>
      </c>
      <c r="G47" s="55">
        <f>IF(G23="","",IF(G45=1,ROUND((G43)*(0.3*(G44)+1.05),3),IF(G45=2,ROUND((G43)*(0.7*(G44)+1.15),3),"再入力")))</f>
      </c>
      <c r="H47" s="55">
        <f>IF(H23="","",IF(H45=1,ROUND((H43)*(0.3*(H44)+1.05),3),IF(H45=2,ROUND((H43)*(0.7*(H44)+1.15),3),"再入力")))</f>
      </c>
      <c r="I47" s="56">
        <f>IF(I23="","",IF(I45=1,ROUND((I43)*(0.3*(I44)+1.05),3),IF(I45=2,ROUND((I43)*(0.7*(I44)+1.15),3),"再入力")))</f>
      </c>
      <c r="J47" s="10"/>
    </row>
    <row r="48" spans="1:10" ht="15.75" customHeight="1" thickBot="1">
      <c r="A48" s="1"/>
      <c r="B48" s="14" t="s">
        <v>56</v>
      </c>
      <c r="C48" s="15" t="s">
        <v>57</v>
      </c>
      <c r="D48" s="16" t="s">
        <v>13</v>
      </c>
      <c r="E48" s="74">
        <f>IF(E23="","",ROUND((E47)*7.5,3))</f>
        <v>23.873</v>
      </c>
      <c r="F48" s="25">
        <f>IF(F23="","",ROUND((F47)*7.5,3))</f>
      </c>
      <c r="G48" s="25">
        <f>IF(G23="","",ROUND((G47)*7.5,3))</f>
      </c>
      <c r="H48" s="25">
        <f>IF(H23="","",ROUND((H47)*7.5,3))</f>
      </c>
      <c r="I48" s="25">
        <f>IF(I23="","",ROUND((I47)*7.5,3))</f>
      </c>
      <c r="J48" s="10"/>
    </row>
    <row r="49" spans="1:10" ht="15.75" customHeight="1">
      <c r="A49" s="1"/>
      <c r="B49" s="47"/>
      <c r="C49" s="41" t="s">
        <v>58</v>
      </c>
      <c r="D49" s="41"/>
      <c r="E49" s="78" t="str">
        <f>IF(E23="","",IF(E47&lt;=2.5,"OK","小梁剛性変更"))</f>
        <v>小梁剛性変更</v>
      </c>
      <c r="F49" s="36">
        <f>IF(F23="","",IF(F47&lt;=2.5,"OK","小梁剛性変更"))</f>
      </c>
      <c r="G49" s="36">
        <f>IF(G23="","",IF(G47&lt;=2.5,"OK","小梁剛性変更"))</f>
      </c>
      <c r="H49" s="36">
        <f>IF(H23="","",IF(H47&lt;=2.5,"OK","小梁剛性変更"))</f>
      </c>
      <c r="I49" s="57">
        <f>IF(I23="","",IF(I47&lt;=2.5,"OK","小梁剛性変更"))</f>
      </c>
      <c r="J49" s="10"/>
    </row>
    <row r="50" spans="1:10" ht="15.75" customHeight="1" thickBot="1">
      <c r="A50" s="1"/>
      <c r="B50" s="23"/>
      <c r="C50" s="28" t="s">
        <v>59</v>
      </c>
      <c r="D50" s="28"/>
      <c r="E50" s="72" t="str">
        <f>IF(E23="","",IF(E48&lt;=20,"OK","小梁剛性変更"))</f>
        <v>小梁剛性変更</v>
      </c>
      <c r="F50" s="16">
        <f>IF(F23="","",IF(F48&lt;=20,"OK","小梁剛性変更"))</f>
      </c>
      <c r="G50" s="16">
        <f>IF(G23="","",IF(G48&lt;=20,"OK","小梁剛性変更"))</f>
      </c>
      <c r="H50" s="16">
        <f>IF(H23="","",IF(H48&lt;=20,"OK","小梁剛性変更"))</f>
      </c>
      <c r="I50" s="16">
        <f>IF(I23="","",IF(I48&lt;=20,"OK","小梁剛性変更"))</f>
      </c>
      <c r="J50" s="10"/>
    </row>
    <row r="51" spans="1:10" ht="15.75" customHeight="1" thickBot="1">
      <c r="A51" s="1"/>
      <c r="B51" s="47"/>
      <c r="C51" s="41" t="s">
        <v>60</v>
      </c>
      <c r="D51" s="41"/>
      <c r="E51" s="79" t="str">
        <f>IF(E23="","",IF(E48&lt;=(E25)/400,"OK","断面変更"))</f>
        <v>OK</v>
      </c>
      <c r="F51" s="58">
        <f>IF(F23="","",IF(F48&lt;=(F25)/400,"OK","断面変更"))</f>
      </c>
      <c r="G51" s="58">
        <f>IF(G23="","",IF(G48&lt;=(G25)/400,"OK","断面変更"))</f>
      </c>
      <c r="H51" s="58">
        <f>IF(H23="","",IF(H48&lt;=(H25)/400,"OK","断面変更"))</f>
      </c>
      <c r="I51" s="59">
        <f>IF(I23="","",IF(I48&lt;=(I25)/400,"OK","断面変更"))</f>
      </c>
      <c r="J51" s="10"/>
    </row>
    <row r="52" spans="1:10" ht="15" thickTop="1">
      <c r="A52" s="1"/>
      <c r="B52" s="4"/>
      <c r="C52" s="4"/>
      <c r="D52" s="4"/>
      <c r="E52" s="4"/>
      <c r="F52" s="4"/>
      <c r="G52" s="4"/>
      <c r="H52" s="4"/>
      <c r="I52" s="4"/>
      <c r="J52" s="1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/>
  <mergeCells count="1">
    <mergeCell ref="D2:H2"/>
  </mergeCells>
  <printOptions/>
  <pageMargins left="0.5" right="0.38263888888888886" top="0.5" bottom="0.5" header="0.512" footer="0.512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ueno2</cp:lastModifiedBy>
  <cp:lastPrinted>2010-07-29T02:12:17Z</cp:lastPrinted>
  <dcterms:created xsi:type="dcterms:W3CDTF">2011-05-10T23:56:06Z</dcterms:created>
  <dcterms:modified xsi:type="dcterms:W3CDTF">2012-03-04T13:17:04Z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